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61a4eb7621a4571d/Escritorio/"/>
    </mc:Choice>
  </mc:AlternateContent>
  <xr:revisionPtr revIDLastSave="250" documentId="8_{0BD14DDF-AFAD-4F4A-B6EB-53FA19A7E11E}" xr6:coauthVersionLast="47" xr6:coauthVersionMax="47" xr10:uidLastSave="{CCA81296-E321-45EB-89B9-AE567C5C7343}"/>
  <bookViews>
    <workbookView xWindow="45" yWindow="0" windowWidth="19995" windowHeight="15480" tabRatio="500" xr2:uid="{00000000-000D-0000-FFFF-FFFF00000000}"/>
  </bookViews>
  <sheets>
    <sheet name="F27Liquidacion_comisiones" sheetId="2" r:id="rId1"/>
    <sheet name="Validaciones" sheetId="3" r:id="rId2"/>
  </sheets>
  <definedNames>
    <definedName name="_xlnm._FilterDatabase" localSheetId="0" hidden="1">F27Liquidacion_comisiones!$A$22:$N$34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6" i="2" l="1"/>
  <c r="H26" i="2" s="1"/>
  <c r="I26" i="2" s="1"/>
  <c r="G27" i="2"/>
  <c r="H27" i="2" s="1"/>
  <c r="I27" i="2" s="1"/>
  <c r="G28" i="2"/>
  <c r="H28" i="2" s="1"/>
  <c r="I28" i="2" s="1"/>
  <c r="G29" i="2"/>
  <c r="H29" i="2" s="1"/>
  <c r="I29" i="2" s="1"/>
  <c r="G30" i="2"/>
  <c r="H30" i="2" s="1"/>
  <c r="I30" i="2" s="1"/>
  <c r="G31" i="2"/>
  <c r="H31" i="2" s="1"/>
  <c r="I31" i="2" s="1"/>
  <c r="G32" i="2"/>
  <c r="H32" i="2" s="1"/>
  <c r="I32" i="2" s="1"/>
  <c r="G33" i="2"/>
  <c r="H33" i="2" s="1"/>
  <c r="I33" i="2" s="1"/>
  <c r="G24" i="2"/>
  <c r="H24" i="2" s="1"/>
  <c r="I24" i="2" s="1"/>
  <c r="G25" i="2"/>
  <c r="H25" i="2" s="1"/>
  <c r="I25" i="2" s="1"/>
  <c r="B25" i="2"/>
  <c r="B26" i="2"/>
  <c r="B27" i="2"/>
  <c r="B28" i="2"/>
  <c r="B29" i="2"/>
  <c r="B30" i="2"/>
  <c r="B31" i="2"/>
  <c r="B32" i="2"/>
  <c r="B33" i="2"/>
  <c r="B24" i="2"/>
  <c r="H34" i="2" l="1"/>
  <c r="I34" i="2"/>
</calcChain>
</file>

<file path=xl/sharedStrings.xml><?xml version="1.0" encoding="utf-8"?>
<sst xmlns="http://schemas.openxmlformats.org/spreadsheetml/2006/main" count="77" uniqueCount="52">
  <si>
    <t>R</t>
  </si>
  <si>
    <t>V</t>
  </si>
  <si>
    <t>VALOR CIERRE</t>
  </si>
  <si>
    <t>VALOR COMISIÓN</t>
  </si>
  <si>
    <t>RUT</t>
  </si>
  <si>
    <t>COD I</t>
  </si>
  <si>
    <t>TIPO TRANSAC</t>
  </si>
  <si>
    <t>COP CED</t>
  </si>
  <si>
    <t>CTA COB</t>
  </si>
  <si>
    <t>SEGU SOC</t>
  </si>
  <si>
    <t>% COM</t>
  </si>
  <si>
    <t>Inmueble captado</t>
  </si>
  <si>
    <t>Manejo del inmueble</t>
  </si>
  <si>
    <t>Cliente propietario fidelizado</t>
  </si>
  <si>
    <t>Cliente referido</t>
  </si>
  <si>
    <t>TIPO DE COMISIÓN</t>
  </si>
  <si>
    <t>Ninguna</t>
  </si>
  <si>
    <t>F27 LIQUIDACIÓN DE COMISIONES</t>
  </si>
  <si>
    <t>% PACTADO</t>
  </si>
  <si>
    <t>Código Asesor:</t>
  </si>
  <si>
    <t>Mes:</t>
  </si>
  <si>
    <t>Fecha:</t>
  </si>
  <si>
    <t>Gestión comercial</t>
  </si>
  <si>
    <t>Venta</t>
  </si>
  <si>
    <t>Cierre renta administración</t>
  </si>
  <si>
    <t>Renta Administración</t>
  </si>
  <si>
    <t>RADICADO</t>
  </si>
  <si>
    <t>CERT BAN</t>
  </si>
  <si>
    <t>Gestión inventario</t>
  </si>
  <si>
    <t>Cierre de negocio medio</t>
  </si>
  <si>
    <t>Cierre de negocio completo</t>
  </si>
  <si>
    <t>Salario mínimo</t>
  </si>
  <si>
    <t>VALOR DE IBC DE SEGURIDAD SOCIAL</t>
  </si>
  <si>
    <t>Nombre Asesor</t>
  </si>
  <si>
    <t>No.</t>
  </si>
  <si>
    <t>Renta 1 Canon</t>
  </si>
  <si>
    <t>Renta 2 Canon</t>
  </si>
  <si>
    <t>Renta 3 Canon</t>
  </si>
  <si>
    <t>Renta 4 Canon</t>
  </si>
  <si>
    <t>Tipo documento:</t>
  </si>
  <si>
    <t>Andrea Agustin</t>
  </si>
  <si>
    <t>60.554.225</t>
  </si>
  <si>
    <t>Enero</t>
  </si>
  <si>
    <t>CO39-25</t>
  </si>
  <si>
    <t>X</t>
  </si>
  <si>
    <t>El primer pago de 3</t>
  </si>
  <si>
    <t>V9-24</t>
  </si>
  <si>
    <t>Renta  1/2 Canon</t>
  </si>
  <si>
    <t>R9-24</t>
  </si>
  <si>
    <t>R6-24</t>
  </si>
  <si>
    <t>R15-24</t>
  </si>
  <si>
    <t>Renta 1/3 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</si>
</sst>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[$$-240A]\ #,##0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1" fontId="9" fillId="0" borderId="0" xfId="0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8" fillId="0" borderId="2" xfId="0" applyFont="1" applyBorder="1" applyAlignment="1" applyProtection="1">
      <alignment horizontal="center" wrapText="1"/>
      <protection hidden="1"/>
    </xf>
    <xf numFmtId="164" fontId="10" fillId="0" borderId="1" xfId="0" applyNumberFormat="1" applyFont="1" applyBorder="1" applyProtection="1">
      <protection hidden="1"/>
    </xf>
    <xf numFmtId="0" fontId="7" fillId="0" borderId="1" xfId="0" applyFont="1" applyBorder="1" applyAlignment="1">
      <alignment horizontal="center" wrapText="1"/>
    </xf>
    <xf numFmtId="164" fontId="11" fillId="0" borderId="1" xfId="0" applyNumberFormat="1" applyFont="1" applyBorder="1" applyProtection="1">
      <protection hidden="1"/>
    </xf>
    <xf numFmtId="9" fontId="9" fillId="0" borderId="0" xfId="0" applyNumberFormat="1" applyFont="1" applyProtection="1">
      <protection hidden="1"/>
    </xf>
    <xf numFmtId="16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5" xfId="0" applyNumberFormat="1" applyFont="1" applyBorder="1" applyAlignment="1" applyProtection="1">
      <alignment wrapText="1"/>
      <protection locked="0"/>
    </xf>
    <xf numFmtId="164" fontId="4" fillId="0" borderId="5" xfId="0" applyNumberFormat="1" applyFont="1" applyBorder="1" applyProtection="1">
      <protection hidden="1"/>
    </xf>
    <xf numFmtId="166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hidden="1"/>
    </xf>
    <xf numFmtId="165" fontId="4" fillId="0" borderId="5" xfId="0" applyNumberFormat="1" applyFont="1" applyBorder="1" applyProtection="1">
      <protection locked="0"/>
    </xf>
    <xf numFmtId="0" fontId="0" fillId="0" borderId="3" xfId="0" applyBorder="1" applyProtection="1">
      <protection hidden="1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1" xfId="0" applyFont="1" applyBorder="1"/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165" fontId="9" fillId="0" borderId="0" xfId="0" applyNumberFormat="1" applyFont="1" applyAlignment="1" applyProtection="1">
      <alignment wrapText="1"/>
      <protection locked="0"/>
    </xf>
    <xf numFmtId="9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0" fontId="9" fillId="0" borderId="5" xfId="0" applyFont="1" applyBorder="1" applyAlignment="1" applyProtection="1">
      <alignment wrapText="1"/>
      <protection hidden="1"/>
    </xf>
    <xf numFmtId="0" fontId="3" fillId="0" borderId="5" xfId="0" applyFont="1" applyBorder="1" applyProtection="1">
      <protection locked="0"/>
    </xf>
    <xf numFmtId="0" fontId="2" fillId="0" borderId="1" xfId="0" quotePrefix="1" applyFont="1" applyBorder="1" applyProtection="1">
      <protection locked="0"/>
    </xf>
    <xf numFmtId="165" fontId="9" fillId="0" borderId="5" xfId="0" applyNumberFormat="1" applyFont="1" applyBorder="1" applyProtection="1">
      <protection hidden="1"/>
    </xf>
    <xf numFmtId="166" fontId="0" fillId="0" borderId="0" xfId="0" applyNumberFormat="1"/>
    <xf numFmtId="0" fontId="12" fillId="0" borderId="6" xfId="0" applyFont="1" applyBorder="1" applyAlignment="1" applyProtection="1">
      <alignment wrapText="1"/>
      <protection locked="0"/>
    </xf>
    <xf numFmtId="0" fontId="12" fillId="0" borderId="6" xfId="0" applyFont="1" applyBorder="1" applyProtection="1">
      <protection locked="0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2" fillId="0" borderId="4" xfId="0" applyFont="1" applyBorder="1" applyProtection="1">
      <protection locked="0"/>
    </xf>
    <xf numFmtId="0" fontId="12" fillId="0" borderId="3" xfId="0" applyFont="1" applyBorder="1" applyAlignment="1" applyProtection="1">
      <alignment wrapText="1"/>
      <protection hidden="1"/>
    </xf>
    <xf numFmtId="0" fontId="12" fillId="0" borderId="3" xfId="0" applyFont="1" applyBorder="1" applyAlignment="1" applyProtection="1">
      <alignment wrapText="1"/>
      <protection locked="0"/>
    </xf>
    <xf numFmtId="0" fontId="12" fillId="0" borderId="3" xfId="0" applyFont="1" applyBorder="1"/>
    <xf numFmtId="0" fontId="12" fillId="0" borderId="6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left"/>
      <protection locked="0"/>
    </xf>
    <xf numFmtId="16" fontId="0" fillId="0" borderId="6" xfId="0" applyNumberFormat="1" applyBorder="1" applyAlignment="1" applyProtection="1">
      <alignment horizontal="left"/>
      <protection locked="0"/>
    </xf>
    <xf numFmtId="0" fontId="1" fillId="0" borderId="5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8" fillId="0" borderId="2" xfId="0" applyFont="1" applyBorder="1" applyAlignment="1" applyProtection="1">
      <alignment horizontal="center" wrapText="1"/>
      <protection hidden="1"/>
    </xf>
    <xf numFmtId="0" fontId="0" fillId="0" borderId="5" xfId="0" applyBorder="1"/>
    <xf numFmtId="0" fontId="6" fillId="0" borderId="3" xfId="0" applyFont="1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4" fillId="0" borderId="1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hidden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1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4"/>
  <sheetViews>
    <sheetView tabSelected="1" view="pageLayout" topLeftCell="A20" zoomScale="80" zoomScaleNormal="100" zoomScalePageLayoutView="80" workbookViewId="0">
      <selection activeCell="J26" sqref="J26:N26"/>
    </sheetView>
  </sheetViews>
  <sheetFormatPr baseColWidth="10" defaultRowHeight="15.75" x14ac:dyDescent="0.25"/>
  <cols>
    <col min="1" max="1" width="10.75" style="1" customWidth="1"/>
    <col min="2" max="2" width="10.75" style="37" customWidth="1"/>
    <col min="3" max="3" width="6.875" style="1" customWidth="1"/>
    <col min="4" max="4" width="7.875" style="1" customWidth="1"/>
    <col min="5" max="5" width="13.375" style="1" customWidth="1"/>
    <col min="6" max="6" width="13.125" style="1" customWidth="1"/>
    <col min="7" max="7" width="10.875" style="7" customWidth="1"/>
    <col min="8" max="8" width="12.25" style="1" customWidth="1"/>
    <col min="9" max="9" width="10.625" style="1" customWidth="1"/>
    <col min="10" max="10" width="5.5" style="1" customWidth="1"/>
    <col min="11" max="11" width="4.625" style="1" customWidth="1"/>
    <col min="12" max="12" width="4.125" style="1" customWidth="1"/>
    <col min="13" max="13" width="5.125" style="1" customWidth="1"/>
    <col min="14" max="14" width="8.75" style="1" customWidth="1"/>
  </cols>
  <sheetData>
    <row r="1" spans="1:14" hidden="1" x14ac:dyDescent="0.25">
      <c r="B1" s="32" t="s">
        <v>0</v>
      </c>
      <c r="C1" s="2" t="s">
        <v>1</v>
      </c>
      <c r="G1" s="8" t="s">
        <v>10</v>
      </c>
      <c r="K1" s="23"/>
      <c r="L1" s="24"/>
      <c r="M1" s="24"/>
      <c r="N1" s="25"/>
    </row>
    <row r="2" spans="1:14" hidden="1" x14ac:dyDescent="0.25">
      <c r="A2" s="4"/>
      <c r="B2" s="33">
        <v>0.01</v>
      </c>
      <c r="C2" s="3" t="s">
        <v>23</v>
      </c>
      <c r="D2" s="5"/>
      <c r="E2" s="5"/>
      <c r="F2" s="5" t="s">
        <v>30</v>
      </c>
      <c r="G2" s="12">
        <v>0.25</v>
      </c>
      <c r="K2" s="26"/>
      <c r="N2" s="27"/>
    </row>
    <row r="3" spans="1:14" ht="18" hidden="1" customHeight="1" x14ac:dyDescent="0.25">
      <c r="A3" s="4"/>
      <c r="B3" s="33">
        <v>1.4999999999999999E-2</v>
      </c>
      <c r="C3" s="3" t="s">
        <v>23</v>
      </c>
      <c r="D3" s="5"/>
      <c r="E3" s="5"/>
      <c r="F3" s="5" t="s">
        <v>29</v>
      </c>
      <c r="G3" s="12">
        <v>0.125</v>
      </c>
      <c r="K3" s="26"/>
      <c r="N3" s="27"/>
    </row>
    <row r="4" spans="1:14" hidden="1" x14ac:dyDescent="0.25">
      <c r="A4" s="4"/>
      <c r="B4" s="33">
        <v>0.02</v>
      </c>
      <c r="C4" s="3" t="s">
        <v>23</v>
      </c>
      <c r="D4" s="5"/>
      <c r="E4" s="5"/>
      <c r="F4" s="5" t="s">
        <v>13</v>
      </c>
      <c r="G4" s="12">
        <v>0.1</v>
      </c>
      <c r="K4" s="26"/>
      <c r="N4" s="27"/>
    </row>
    <row r="5" spans="1:14" hidden="1" x14ac:dyDescent="0.25">
      <c r="A5" s="4"/>
      <c r="B5" s="33">
        <v>2.5000000000000001E-2</v>
      </c>
      <c r="C5" s="3" t="s">
        <v>23</v>
      </c>
      <c r="D5" s="5"/>
      <c r="E5" s="5"/>
      <c r="F5" s="5" t="s">
        <v>14</v>
      </c>
      <c r="G5" s="12">
        <v>0.15</v>
      </c>
      <c r="K5" s="26"/>
      <c r="N5" s="27"/>
    </row>
    <row r="6" spans="1:14" hidden="1" x14ac:dyDescent="0.25">
      <c r="A6" s="4"/>
      <c r="B6" s="33">
        <v>0.03</v>
      </c>
      <c r="C6" s="3" t="s">
        <v>23</v>
      </c>
      <c r="D6" s="5"/>
      <c r="E6" s="5"/>
      <c r="F6" s="5" t="s">
        <v>22</v>
      </c>
      <c r="G6" s="12">
        <v>0.15</v>
      </c>
      <c r="K6" s="26"/>
      <c r="N6" s="27"/>
    </row>
    <row r="7" spans="1:14" hidden="1" x14ac:dyDescent="0.25">
      <c r="A7" s="4"/>
      <c r="B7" s="33">
        <v>3.5000000000000003E-2</v>
      </c>
      <c r="C7" s="3" t="s">
        <v>23</v>
      </c>
      <c r="D7" s="5"/>
      <c r="E7" s="5"/>
      <c r="F7" s="5" t="s">
        <v>28</v>
      </c>
      <c r="G7" s="12">
        <v>0.05</v>
      </c>
      <c r="K7" s="26"/>
      <c r="N7" s="27"/>
    </row>
    <row r="8" spans="1:14" hidden="1" x14ac:dyDescent="0.25">
      <c r="A8" s="4"/>
      <c r="B8" s="33">
        <v>0.04</v>
      </c>
      <c r="C8" s="3" t="s">
        <v>23</v>
      </c>
      <c r="D8" s="5"/>
      <c r="E8" s="5"/>
      <c r="F8" s="5" t="s">
        <v>11</v>
      </c>
      <c r="G8" s="12">
        <v>0.15</v>
      </c>
      <c r="K8" s="26"/>
      <c r="N8" s="27"/>
    </row>
    <row r="9" spans="1:14" hidden="1" x14ac:dyDescent="0.25">
      <c r="A9" s="4"/>
      <c r="B9" s="33">
        <v>4.4999999999999998E-2</v>
      </c>
      <c r="C9" s="3" t="s">
        <v>23</v>
      </c>
      <c r="F9" s="5" t="s">
        <v>12</v>
      </c>
      <c r="G9" s="12">
        <v>0.05</v>
      </c>
      <c r="K9" s="26"/>
      <c r="N9" s="27"/>
    </row>
    <row r="10" spans="1:14" hidden="1" x14ac:dyDescent="0.25">
      <c r="A10" s="4"/>
      <c r="B10" s="33">
        <v>0.05</v>
      </c>
      <c r="C10" s="3" t="s">
        <v>23</v>
      </c>
      <c r="F10" s="5" t="s">
        <v>24</v>
      </c>
      <c r="G10" s="12">
        <v>1</v>
      </c>
      <c r="K10" s="26"/>
      <c r="N10" s="27"/>
    </row>
    <row r="11" spans="1:14" hidden="1" x14ac:dyDescent="0.25">
      <c r="A11" s="4"/>
      <c r="B11" s="33">
        <v>0.33300000000000002</v>
      </c>
      <c r="C11" s="3" t="s">
        <v>51</v>
      </c>
      <c r="F11" s="5" t="s">
        <v>16</v>
      </c>
      <c r="G11" s="12">
        <v>0</v>
      </c>
      <c r="K11" s="26"/>
      <c r="N11" s="27"/>
    </row>
    <row r="12" spans="1:14" ht="18.75" hidden="1" customHeight="1" x14ac:dyDescent="0.25">
      <c r="A12" s="4"/>
      <c r="B12" s="33">
        <v>0.5</v>
      </c>
      <c r="C12" s="3" t="s">
        <v>47</v>
      </c>
      <c r="F12" s="5"/>
      <c r="G12" s="12"/>
      <c r="K12" s="26"/>
      <c r="N12" s="27"/>
    </row>
    <row r="13" spans="1:14" ht="34.5" hidden="1" customHeight="1" x14ac:dyDescent="0.25">
      <c r="A13" s="3"/>
      <c r="B13" s="33">
        <v>1</v>
      </c>
      <c r="C13" s="5" t="s">
        <v>35</v>
      </c>
      <c r="F13" s="5"/>
      <c r="G13" s="12"/>
      <c r="K13" s="26"/>
      <c r="N13" s="27"/>
    </row>
    <row r="14" spans="1:14" ht="37.5" hidden="1" customHeight="1" x14ac:dyDescent="0.25">
      <c r="A14" s="3"/>
      <c r="B14" s="33">
        <v>2</v>
      </c>
      <c r="C14" s="5" t="s">
        <v>36</v>
      </c>
      <c r="G14" s="12"/>
      <c r="K14" s="26"/>
      <c r="N14" s="27"/>
    </row>
    <row r="15" spans="1:14" ht="26.25" hidden="1" customHeight="1" x14ac:dyDescent="0.25">
      <c r="A15" s="3"/>
      <c r="B15" s="33">
        <v>3</v>
      </c>
      <c r="C15" s="5" t="s">
        <v>37</v>
      </c>
      <c r="G15" s="12"/>
      <c r="K15" s="26"/>
      <c r="N15" s="27"/>
    </row>
    <row r="16" spans="1:14" ht="33.75" hidden="1" customHeight="1" x14ac:dyDescent="0.25">
      <c r="A16" s="3"/>
      <c r="B16" s="33">
        <v>4</v>
      </c>
      <c r="C16" s="5" t="s">
        <v>38</v>
      </c>
      <c r="D16" s="5"/>
      <c r="F16" s="5"/>
      <c r="G16" s="12"/>
      <c r="K16" s="26"/>
      <c r="N16" s="27"/>
    </row>
    <row r="17" spans="1:14" ht="43.5" hidden="1" customHeight="1" x14ac:dyDescent="0.25">
      <c r="B17" s="34">
        <v>0.08</v>
      </c>
      <c r="C17" s="5" t="s">
        <v>25</v>
      </c>
      <c r="D17" s="5"/>
      <c r="F17" s="5"/>
      <c r="G17" s="12"/>
      <c r="K17" s="26"/>
      <c r="N17" s="27"/>
    </row>
    <row r="18" spans="1:14" ht="30.75" hidden="1" customHeight="1" x14ac:dyDescent="0.25">
      <c r="B18" s="35"/>
      <c r="C18" s="5"/>
      <c r="D18" s="5"/>
      <c r="K18" s="26"/>
      <c r="N18" s="27"/>
    </row>
    <row r="19" spans="1:14" ht="29.25" hidden="1" customHeight="1" x14ac:dyDescent="0.25">
      <c r="B19" s="35"/>
      <c r="C19" s="5"/>
      <c r="D19" s="5"/>
      <c r="K19" s="26"/>
      <c r="N19" s="27"/>
    </row>
    <row r="20" spans="1:14" x14ac:dyDescent="0.25">
      <c r="A20" s="60" t="s">
        <v>17</v>
      </c>
      <c r="B20" s="61"/>
      <c r="C20" s="61"/>
      <c r="D20" s="61"/>
      <c r="E20" s="61"/>
      <c r="F20" s="61"/>
      <c r="G20" s="62"/>
      <c r="H20" s="22" t="s">
        <v>20</v>
      </c>
      <c r="I20" s="31" t="s">
        <v>42</v>
      </c>
      <c r="J20" s="31"/>
      <c r="K20" s="22" t="s">
        <v>21</v>
      </c>
      <c r="L20" s="29"/>
      <c r="M20" s="53">
        <v>45674</v>
      </c>
      <c r="N20" s="30"/>
    </row>
    <row r="21" spans="1:14" ht="46.5" customHeight="1" x14ac:dyDescent="0.25">
      <c r="A21" s="49" t="s">
        <v>33</v>
      </c>
      <c r="B21" s="43" t="s">
        <v>40</v>
      </c>
      <c r="C21" s="44"/>
      <c r="D21" s="45" t="s">
        <v>39</v>
      </c>
      <c r="E21" s="46"/>
      <c r="F21" s="44" t="s">
        <v>34</v>
      </c>
      <c r="G21" s="47" t="s">
        <v>41</v>
      </c>
      <c r="H21" s="48" t="s">
        <v>19</v>
      </c>
      <c r="I21" s="44">
        <v>2</v>
      </c>
      <c r="J21" s="47"/>
      <c r="K21" s="50"/>
      <c r="L21" s="51"/>
      <c r="M21" s="51"/>
      <c r="N21" s="52"/>
    </row>
    <row r="22" spans="1:14" ht="26.25" x14ac:dyDescent="0.25">
      <c r="A22" s="58" t="s">
        <v>26</v>
      </c>
      <c r="B22" s="58" t="s">
        <v>6</v>
      </c>
      <c r="C22" s="58" t="s">
        <v>18</v>
      </c>
      <c r="D22" s="64" t="s">
        <v>5</v>
      </c>
      <c r="E22" s="58" t="s">
        <v>2</v>
      </c>
      <c r="F22" s="58" t="s">
        <v>15</v>
      </c>
      <c r="G22" s="58" t="s">
        <v>10</v>
      </c>
      <c r="H22" s="58" t="s">
        <v>3</v>
      </c>
      <c r="I22" s="58" t="s">
        <v>32</v>
      </c>
      <c r="J22" s="10" t="s">
        <v>8</v>
      </c>
      <c r="K22" s="10" t="s">
        <v>9</v>
      </c>
      <c r="L22" s="10" t="s">
        <v>4</v>
      </c>
      <c r="M22" s="10" t="s">
        <v>7</v>
      </c>
      <c r="N22" s="10" t="s">
        <v>27</v>
      </c>
    </row>
    <row r="23" spans="1:14" ht="13.5" customHeight="1" x14ac:dyDescent="0.25">
      <c r="A23" s="59"/>
      <c r="B23" s="66"/>
      <c r="C23" s="65"/>
      <c r="D23" s="59"/>
      <c r="E23" s="59"/>
      <c r="F23" s="59"/>
      <c r="G23" s="59"/>
      <c r="H23" s="59"/>
      <c r="I23" s="59"/>
      <c r="J23" s="6" t="s">
        <v>44</v>
      </c>
      <c r="K23" s="6" t="s">
        <v>44</v>
      </c>
      <c r="L23" s="6"/>
      <c r="M23" s="6"/>
      <c r="N23" s="6"/>
    </row>
    <row r="24" spans="1:14" ht="45" customHeight="1" x14ac:dyDescent="0.25">
      <c r="A24" s="54" t="s">
        <v>43</v>
      </c>
      <c r="B24" s="38" t="str">
        <f>IF(C24&gt;0,VLOOKUP(C24,$B$2:$C$17,2,FALSE),"")</f>
        <v>Renta Administración</v>
      </c>
      <c r="C24" s="21">
        <v>0.08</v>
      </c>
      <c r="D24" s="39">
        <v>30603</v>
      </c>
      <c r="E24" s="16">
        <v>1930000</v>
      </c>
      <c r="F24" s="17" t="s">
        <v>24</v>
      </c>
      <c r="G24" s="41">
        <f>IF(F24&gt;0,VLOOKUP(F24,$F$2:$G$13,2,FALSE),"")</f>
        <v>1</v>
      </c>
      <c r="H24" s="9">
        <f>IF(C24&gt;0,C24*E24*G24,)</f>
        <v>154400</v>
      </c>
      <c r="I24" s="18">
        <f>H24*0.4</f>
        <v>61760</v>
      </c>
      <c r="J24" s="67" t="s">
        <v>45</v>
      </c>
      <c r="K24" s="56"/>
      <c r="L24" s="56"/>
      <c r="M24" s="56"/>
      <c r="N24" s="57"/>
    </row>
    <row r="25" spans="1:14" ht="45" customHeight="1" x14ac:dyDescent="0.25">
      <c r="A25" s="54" t="s">
        <v>46</v>
      </c>
      <c r="B25" s="38" t="str">
        <f t="shared" ref="B25:B33" si="0">IF(C25&gt;0,VLOOKUP(C25,$B$2:$C$17,2,FALSE),"")</f>
        <v>Venta</v>
      </c>
      <c r="C25" s="15">
        <v>0.03</v>
      </c>
      <c r="D25" s="39">
        <v>29970</v>
      </c>
      <c r="E25" s="13">
        <v>110623500</v>
      </c>
      <c r="F25" s="17" t="s">
        <v>30</v>
      </c>
      <c r="G25" s="41">
        <f>IF(F25&gt;0,VLOOKUP(F25,$F$2:$G$13,2,FALSE),"")</f>
        <v>0.25</v>
      </c>
      <c r="H25" s="9">
        <f t="shared" ref="H25:H33" si="1">IF(C25&gt;0,C25*E25*G25,)</f>
        <v>829676.25</v>
      </c>
      <c r="I25" s="18">
        <f t="shared" ref="I25:I33" si="2">H25*0.4</f>
        <v>331870.5</v>
      </c>
      <c r="J25" s="55"/>
      <c r="K25" s="56"/>
      <c r="L25" s="56"/>
      <c r="M25" s="56"/>
      <c r="N25" s="57"/>
    </row>
    <row r="26" spans="1:14" ht="45" customHeight="1" x14ac:dyDescent="0.25">
      <c r="A26" s="54" t="s">
        <v>48</v>
      </c>
      <c r="B26" s="38" t="str">
        <f t="shared" si="0"/>
        <v>Renta  1/2 Canon</v>
      </c>
      <c r="C26" s="15">
        <v>0.5</v>
      </c>
      <c r="D26" s="40">
        <v>0</v>
      </c>
      <c r="E26" s="13">
        <v>8500000</v>
      </c>
      <c r="F26" s="17" t="s">
        <v>30</v>
      </c>
      <c r="G26" s="41">
        <f t="shared" ref="G26:G33" si="3">IF(F26&gt;0,VLOOKUP(F26,$F$2:$G$13,2,FALSE),"")</f>
        <v>0.25</v>
      </c>
      <c r="H26" s="9">
        <f t="shared" si="1"/>
        <v>1062500</v>
      </c>
      <c r="I26" s="18">
        <f t="shared" si="2"/>
        <v>425000</v>
      </c>
      <c r="J26" s="55"/>
      <c r="K26" s="56"/>
      <c r="L26" s="56"/>
      <c r="M26" s="56"/>
      <c r="N26" s="57"/>
    </row>
    <row r="27" spans="1:14" ht="45" customHeight="1" x14ac:dyDescent="0.25">
      <c r="A27" s="54" t="s">
        <v>48</v>
      </c>
      <c r="B27" s="38" t="str">
        <f t="shared" si="0"/>
        <v>Renta  1/2 Canon</v>
      </c>
      <c r="C27" s="15">
        <v>0.5</v>
      </c>
      <c r="D27" s="40">
        <v>0</v>
      </c>
      <c r="E27" s="19">
        <v>8500000</v>
      </c>
      <c r="F27" s="17" t="s">
        <v>22</v>
      </c>
      <c r="G27" s="41">
        <f t="shared" si="3"/>
        <v>0.15</v>
      </c>
      <c r="H27" s="9">
        <f t="shared" si="1"/>
        <v>637500</v>
      </c>
      <c r="I27" s="18">
        <f t="shared" si="2"/>
        <v>255000</v>
      </c>
      <c r="J27" s="55"/>
      <c r="K27" s="56"/>
      <c r="L27" s="56"/>
      <c r="M27" s="56"/>
      <c r="N27" s="57"/>
    </row>
    <row r="28" spans="1:14" ht="45" customHeight="1" x14ac:dyDescent="0.25">
      <c r="A28" s="54" t="s">
        <v>49</v>
      </c>
      <c r="B28" s="38" t="str">
        <f t="shared" si="0"/>
        <v>Renta 1 Canon</v>
      </c>
      <c r="C28" s="15">
        <v>1</v>
      </c>
      <c r="D28" s="14">
        <v>742</v>
      </c>
      <c r="E28" s="19">
        <v>15000000</v>
      </c>
      <c r="F28" s="17" t="s">
        <v>29</v>
      </c>
      <c r="G28" s="41">
        <f t="shared" si="3"/>
        <v>0.125</v>
      </c>
      <c r="H28" s="9">
        <f t="shared" si="1"/>
        <v>1875000</v>
      </c>
      <c r="I28" s="18">
        <f t="shared" si="2"/>
        <v>750000</v>
      </c>
      <c r="J28" s="55"/>
      <c r="K28" s="56"/>
      <c r="L28" s="56"/>
      <c r="M28" s="56"/>
      <c r="N28" s="57"/>
    </row>
    <row r="29" spans="1:14" ht="45" customHeight="1" x14ac:dyDescent="0.25">
      <c r="A29" s="54" t="s">
        <v>49</v>
      </c>
      <c r="B29" s="38" t="str">
        <f t="shared" si="0"/>
        <v>Renta 1 Canon</v>
      </c>
      <c r="C29" s="15">
        <v>1</v>
      </c>
      <c r="D29" s="14">
        <v>742</v>
      </c>
      <c r="E29" s="19">
        <v>15000000</v>
      </c>
      <c r="F29" s="17" t="s">
        <v>12</v>
      </c>
      <c r="G29" s="41">
        <f t="shared" si="3"/>
        <v>0.05</v>
      </c>
      <c r="H29" s="9">
        <f t="shared" si="1"/>
        <v>750000</v>
      </c>
      <c r="I29" s="18">
        <f t="shared" si="2"/>
        <v>300000</v>
      </c>
      <c r="J29" s="55"/>
      <c r="K29" s="56"/>
      <c r="L29" s="56"/>
      <c r="M29" s="56"/>
      <c r="N29" s="57"/>
    </row>
    <row r="30" spans="1:14" ht="45" customHeight="1" x14ac:dyDescent="0.25">
      <c r="A30" s="54" t="s">
        <v>49</v>
      </c>
      <c r="B30" s="38" t="str">
        <f t="shared" si="0"/>
        <v>Renta 1 Canon</v>
      </c>
      <c r="C30" s="15">
        <v>1</v>
      </c>
      <c r="D30" s="14">
        <v>742</v>
      </c>
      <c r="E30" s="19">
        <v>15000000</v>
      </c>
      <c r="F30" s="17" t="s">
        <v>11</v>
      </c>
      <c r="G30" s="41">
        <f t="shared" si="3"/>
        <v>0.15</v>
      </c>
      <c r="H30" s="9">
        <f t="shared" si="1"/>
        <v>2250000</v>
      </c>
      <c r="I30" s="18">
        <f t="shared" si="2"/>
        <v>900000</v>
      </c>
      <c r="J30" s="55"/>
      <c r="K30" s="56"/>
      <c r="L30" s="56"/>
      <c r="M30" s="56"/>
      <c r="N30" s="57"/>
    </row>
    <row r="31" spans="1:14" ht="45" customHeight="1" x14ac:dyDescent="0.25">
      <c r="A31" s="54" t="s">
        <v>50</v>
      </c>
      <c r="B31" s="38" t="str">
        <f t="shared" si="0"/>
        <v>Renta 1 Canon</v>
      </c>
      <c r="C31" s="15">
        <v>1</v>
      </c>
      <c r="D31" s="14">
        <v>252</v>
      </c>
      <c r="E31" s="19">
        <v>20000000</v>
      </c>
      <c r="F31" s="17" t="s">
        <v>30</v>
      </c>
      <c r="G31" s="41">
        <f t="shared" si="3"/>
        <v>0.25</v>
      </c>
      <c r="H31" s="9">
        <f>IF(C31&gt;0,C31*E31*G31,)</f>
        <v>5000000</v>
      </c>
      <c r="I31" s="18">
        <f t="shared" si="2"/>
        <v>2000000</v>
      </c>
      <c r="J31" s="55"/>
      <c r="K31" s="56"/>
      <c r="L31" s="56"/>
      <c r="M31" s="56"/>
      <c r="N31" s="57"/>
    </row>
    <row r="32" spans="1:14" ht="45" customHeight="1" x14ac:dyDescent="0.25">
      <c r="A32" s="54" t="s">
        <v>50</v>
      </c>
      <c r="B32" s="38" t="str">
        <f t="shared" si="0"/>
        <v>Renta 1 Canon</v>
      </c>
      <c r="C32" s="15">
        <v>1</v>
      </c>
      <c r="D32" s="14">
        <v>252</v>
      </c>
      <c r="E32" s="19">
        <v>20000000</v>
      </c>
      <c r="F32" s="17" t="s">
        <v>14</v>
      </c>
      <c r="G32" s="41">
        <f t="shared" si="3"/>
        <v>0.15</v>
      </c>
      <c r="H32" s="9">
        <f t="shared" si="1"/>
        <v>3000000</v>
      </c>
      <c r="I32" s="18">
        <f t="shared" si="2"/>
        <v>1200000</v>
      </c>
      <c r="J32" s="55"/>
      <c r="K32" s="56"/>
      <c r="L32" s="56"/>
      <c r="M32" s="56"/>
      <c r="N32" s="57"/>
    </row>
    <row r="33" spans="1:14" ht="45" customHeight="1" x14ac:dyDescent="0.25">
      <c r="A33" s="54" t="s">
        <v>50</v>
      </c>
      <c r="B33" s="38" t="str">
        <f t="shared" si="0"/>
        <v>Renta 1 Canon</v>
      </c>
      <c r="C33" s="15">
        <v>1</v>
      </c>
      <c r="D33" s="14">
        <v>252</v>
      </c>
      <c r="E33" s="19">
        <v>20000000</v>
      </c>
      <c r="F33" s="17" t="s">
        <v>12</v>
      </c>
      <c r="G33" s="41">
        <f t="shared" si="3"/>
        <v>0.05</v>
      </c>
      <c r="H33" s="9">
        <f t="shared" si="1"/>
        <v>1000000</v>
      </c>
      <c r="I33" s="18">
        <f t="shared" si="2"/>
        <v>400000</v>
      </c>
      <c r="J33" s="55"/>
      <c r="K33" s="56"/>
      <c r="L33" s="56"/>
      <c r="M33" s="56"/>
      <c r="N33" s="57"/>
    </row>
    <row r="34" spans="1:14" x14ac:dyDescent="0.25">
      <c r="A34" s="28"/>
      <c r="B34" s="36"/>
      <c r="C34" s="20"/>
      <c r="D34" s="28"/>
      <c r="E34" s="28"/>
      <c r="F34" s="28"/>
      <c r="G34" s="20"/>
      <c r="H34" s="11">
        <f>SUM(H24:H33)</f>
        <v>16559076.25</v>
      </c>
      <c r="I34" s="11">
        <f>IF(H34&lt;Validaciones!A2,Validaciones!A3,IF(H34*40%&gt;Validaciones!A2,F27Liquidacion_comisiones!H34*40%,IF(H34*40%&lt;Validaciones!A2,Validaciones!A2,0)))</f>
        <v>6623630.5</v>
      </c>
      <c r="J34" s="63"/>
      <c r="K34" s="63"/>
      <c r="L34" s="63"/>
      <c r="M34" s="63"/>
      <c r="N34" s="63"/>
    </row>
  </sheetData>
  <sheetProtection autoFilter="0"/>
  <mergeCells count="21">
    <mergeCell ref="A20:G20"/>
    <mergeCell ref="J34:N34"/>
    <mergeCell ref="J27:N27"/>
    <mergeCell ref="J28:N28"/>
    <mergeCell ref="J29:N29"/>
    <mergeCell ref="J30:N30"/>
    <mergeCell ref="J31:N31"/>
    <mergeCell ref="J33:N33"/>
    <mergeCell ref="G22:G23"/>
    <mergeCell ref="J32:N32"/>
    <mergeCell ref="D22:D23"/>
    <mergeCell ref="C22:C23"/>
    <mergeCell ref="B22:B23"/>
    <mergeCell ref="A22:A23"/>
    <mergeCell ref="J24:N24"/>
    <mergeCell ref="J25:N25"/>
    <mergeCell ref="J26:N26"/>
    <mergeCell ref="E22:E23"/>
    <mergeCell ref="F22:F23"/>
    <mergeCell ref="H22:H23"/>
    <mergeCell ref="I22:I23"/>
  </mergeCells>
  <phoneticPr fontId="5" type="noConversion"/>
  <dataValidations disablePrompts="1" count="3">
    <dataValidation type="list" allowBlank="1" showInputMessage="1" showErrorMessage="1" sqref="C34:C41" xr:uid="{CB43B38E-E239-43B4-A489-0F49BF3EDA9B}">
      <formula1>$B$2:$B$18</formula1>
    </dataValidation>
    <dataValidation type="list" allowBlank="1" showInputMessage="1" showErrorMessage="1" sqref="C24:C33" xr:uid="{29E2042A-A17B-432A-ABD0-5E68A14B32DA}">
      <formula1>$B$2:$B$17</formula1>
    </dataValidation>
    <dataValidation type="list" allowBlank="1" showInputMessage="1" showErrorMessage="1" sqref="F24:F33" xr:uid="{A29048D6-AF5D-4170-A46C-0D6257B82EF9}">
      <formula1>$F$2:$F$13</formula1>
    </dataValidation>
  </dataValidations>
  <pageMargins left="0.70866141732283472" right="0.70866141732283472" top="0.70866141732283472" bottom="0.74803149606299213" header="0.31496062992125984" footer="0.31496062992125984"/>
  <pageSetup scale="90" orientation="landscape" r:id="rId1"/>
  <headerFooter>
    <oddHeader>&amp;L&amp;G&amp;R&amp;G</oddHeader>
    <oddFooter xml:space="preserve">&amp;C&amp;"Calibri (Cuerpo),Normal"&amp;8ALEXANDRA RIVERA FINCA RAIZ SAS
     “Realizamos sus sueños, haciéndolos nuestros”            &amp;RF27 V.11
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8B13-69E9-4E33-90D0-5B76A3242026}">
  <dimension ref="A1:A3"/>
  <sheetViews>
    <sheetView workbookViewId="0">
      <selection activeCell="A3" sqref="A3"/>
    </sheetView>
  </sheetViews>
  <sheetFormatPr baseColWidth="10" defaultRowHeight="15.75" x14ac:dyDescent="0.25"/>
  <cols>
    <col min="1" max="1" width="11" style="42"/>
  </cols>
  <sheetData>
    <row r="1" spans="1:1" x14ac:dyDescent="0.25">
      <c r="A1" s="42" t="s">
        <v>31</v>
      </c>
    </row>
    <row r="2" spans="1:1" x14ac:dyDescent="0.25">
      <c r="A2" s="42">
        <v>1423500</v>
      </c>
    </row>
    <row r="3" spans="1:1" x14ac:dyDescent="0.25">
      <c r="A3" s="42">
        <v>0</v>
      </c>
    </row>
  </sheetData>
  <sheetProtection algorithmName="SHA-512" hashValue="A/Z9NeDAtjRVny0Qg3GnTT5yLyQFCT0MACMambxbz6MzzUgGuYvrJfJg8iwNYzvicqYlt4w0oscUuFVF73F5yg==" saltValue="5NSwHmYbg85byQGgbmdUi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F27Liquidacion_comisiones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Alexandra Rivera Finca Raiz ARFincaRaizSAS</cp:lastModifiedBy>
  <cp:lastPrinted>2024-11-22T22:37:47Z</cp:lastPrinted>
  <dcterms:created xsi:type="dcterms:W3CDTF">2017-11-03T15:58:27Z</dcterms:created>
  <dcterms:modified xsi:type="dcterms:W3CDTF">2025-01-27T18:42:01Z</dcterms:modified>
</cp:coreProperties>
</file>